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Лист1" sheetId="1" r:id="rId1"/>
  </sheets>
  <definedNames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<sst xmlns="http://schemas.openxmlformats.org/spreadsheetml/2006/main" count="133" uniqueCount="132">
  <si>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</si>
  <si>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</si>
  <si>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</si>
  <si>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</si>
  <si>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</si>
  <si>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</si>
  <si>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</si>
  <si>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</si>
  <si>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</si>
  <si>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</si>
  <si>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</si>
  <si>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</si>
  <si>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</si>
  <si>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</si>
  <si>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</si>
  <si>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</si>
  <si>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</si>
  <si>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</si>
  <si>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</si>
  <si>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</si>
  <si>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</si>
  <si>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</si>
  <si>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</si>
  <si>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</si>
  <si>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</si>
  <si>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</si>
  <si>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</si>
  <si>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</si>
  <si>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</si>
  <si>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</si>
  <si>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</si>
  <si>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</si>
  <si>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</si>
  <si>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</si>
  <si>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</si>
  <si>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</si>
  <si>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</si>
  <si>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</si>
  <si>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</si>
  <si>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</si>
  <si>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</si>
  <si>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</si>
  <si>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</si>
  <si>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</si>
  <si>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</si>
  <si>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</si>
  <si>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</si>
  <si>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</si>
  <si>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</si>
  <si>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</si>
  <si>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</si>
  <si>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</si>
  <si>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</si>
  <si>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</si>
  <si>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</si>
  <si>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</si>
  <si>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</si>
  <si>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</si>
  <si>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</si>
  <si>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</si>
  <si>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</si>
  <si>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</si>
  <si>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</si>
  <si>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</si>
  <si>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</si>
  <si>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</si>
  <si>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</si>
  <si>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</si>
  <si>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</si>
  <si>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</si>
  <si>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</si>
  <si>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</si>
  <si>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</si>
  <si>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</si>
  <si>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</si>
  <si>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</si>
  <si>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</si>
  <si>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</si>
  <si>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</si>
  <si>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</si>
  <si>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</si>
  <si>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</si>
  <si>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</si>
  <si>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</si>
  <si>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</si>
  <si>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</si>
  <si>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</si>
  <si>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</si>
  <si>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</si>
  <si>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</si>
  <si>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</si>
  <si>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</si>
  <si>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</si>
  <si>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</si>
  <si>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</si>
  <si>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</si>
  <si>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</si>
  <si>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</si>
  <si>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</si>
  <si>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</si>
  <si>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</si>
  <si>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</si>
  <si>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</si>
  <si>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</si>
  <si>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</si>
  <si>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</si>
  <si>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</si>
  <si>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</si>
  <si>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</si>
  <si>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</si>
  <si>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НАЛОГИ НА ИМУЩЕСТВО</t>
  </si>
  <si>
    <t>Налог на игорный бизнес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</si>
  <si>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</si>
  <si>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</si>
  <si>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</si>
  <si>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</si>
  <si>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</si>
  <si>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% исполнения за 2014 год</t>
  </si>
  <si>
    <t>Акцизы по подакцизным товарам</t>
  </si>
  <si>
    <t>Исполнено за 1 полугодие 2014 года</t>
  </si>
  <si>
    <t>Доходы от продажи от продажи земельных участков (до разграничения государственной собственности)</t>
  </si>
  <si>
    <t>Доходы от продажи от продажи земельных участков, государственной собственностьна на которые разграничена</t>
  </si>
  <si>
    <t>% исполнения за 2015 год</t>
  </si>
  <si>
    <t>Исполнено за 1 полугодие 2015 года</t>
  </si>
  <si>
    <t>отклонение (факт 2015-2014)</t>
  </si>
  <si>
    <t>Уточненный план на 2015 год</t>
  </si>
  <si>
    <t>Отчет об исполнении бюджета муниципального образования "Гагаринский район" Смоленской области за 1 полугодие 2015 года</t>
  </si>
  <si>
    <t>Работы, услуги по содержанию имущества</t>
  </si>
  <si>
    <t>Другие вопросы в области физкультуры и спорта</t>
  </si>
  <si>
    <t xml:space="preserve">Межбюджетные трансферты общего характера бюджетам бюджетной системы Российской Федерации  </t>
  </si>
  <si>
    <t>Доходы от оказания платных услуг и компенсации затрат государства</t>
  </si>
  <si>
    <t>Прочие доходы от компенсации затрат ьбюджетов муниципальных районов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</si>
</sst>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5" fillId="32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" fillId="33" borderId="0" xfId="0" applyNumberFormat="1" applyFont="1" applyFill="1" applyAlignment="1">
      <alignment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Alignment="1">
      <alignment/>
    </xf>
    <xf numFmtId="170" fontId="3" fillId="32" borderId="10" xfId="0" applyNumberFormat="1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horizontal="center" vertical="center" wrapText="1"/>
    </xf>
    <xf numFmtId="170" fontId="1" fillId="35" borderId="0" xfId="0" applyNumberFormat="1" applyFont="1" applyFill="1" applyAlignment="1">
      <alignment/>
    </xf>
    <xf numFmtId="170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0" fontId="1" fillId="14" borderId="12" xfId="0" applyNumberFormat="1" applyFont="1" applyFill="1" applyBorder="1" applyAlignment="1">
      <alignment vertical="top"/>
    </xf>
    <xf numFmtId="170" fontId="2" fillId="14" borderId="10" xfId="0" applyNumberFormat="1" applyFont="1" applyFill="1" applyBorder="1" applyAlignment="1">
      <alignment horizontal="center" vertical="top" wrapText="1"/>
    </xf>
    <xf numFmtId="170" fontId="1" fillId="1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1" fillId="8" borderId="0" xfId="0" applyNumberFormat="1" applyFont="1" applyFill="1" applyAlignment="1">
      <alignment/>
    </xf>
    <xf numFmtId="0" fontId="45" fillId="36" borderId="13" xfId="0" applyFont="1" applyFill="1" applyBorder="1" applyAlignment="1">
      <alignment vertical="top" wrapText="1"/>
    </xf>
    <xf numFmtId="0" fontId="45" fillId="36" borderId="13" xfId="0" applyFont="1" applyFill="1" applyBorder="1" applyAlignment="1">
      <alignment horizontal="left" vertical="top" wrapText="1"/>
    </xf>
    <xf numFmtId="170" fontId="8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justify"/>
    </xf>
    <xf numFmtId="170" fontId="8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justify"/>
    </xf>
    <xf numFmtId="170" fontId="5" fillId="32" borderId="10" xfId="0" applyNumberFormat="1" applyFont="1" applyFill="1" applyBorder="1" applyAlignment="1">
      <alignment horizontal="center" vertical="justify"/>
    </xf>
    <xf numFmtId="170" fontId="1" fillId="34" borderId="10" xfId="0" applyNumberFormat="1" applyFont="1" applyFill="1" applyBorder="1" applyAlignment="1">
      <alignment horizontal="center" vertical="center"/>
    </xf>
    <xf numFmtId="170" fontId="10" fillId="0" borderId="14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SheetLayoutView="100" zoomScalePageLayoutView="0" workbookViewId="0" topLeftCell="A1">
      <pane xSplit="2" ySplit="2" topLeftCell="C6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" sqref="F8"/>
    </sheetView>
  </sheetViews>
  <sheetFormatPr defaultColWidth="9.00390625" defaultRowHeight="12.75"/>
  <cols>
    <col min="1" max="1" width="44.875" style="4" customWidth="1"/>
    <col min="2" max="2" width="8.25390625" style="25" customWidth="1"/>
    <col min="3" max="3" width="13.75390625" style="4" customWidth="1"/>
    <col min="4" max="4" width="10.25390625" style="4" customWidth="1"/>
    <col min="5" max="6" width="10.75390625" style="4" customWidth="1"/>
    <col min="7" max="7" width="10.875" style="4" customWidth="1"/>
    <col min="8" max="8" width="8.25390625" style="4" customWidth="1"/>
    <col min="9" max="16384" width="9.125" style="4" customWidth="1"/>
  </cols>
  <sheetData>
    <row r="1" spans="1:8" ht="36" customHeight="1">
      <c r="A1" s="76" t="s">
        <v>126</v>
      </c>
      <c r="B1" s="76"/>
      <c r="C1" s="76"/>
      <c r="D1" s="76"/>
      <c r="E1" s="76"/>
      <c r="F1" s="76"/>
      <c r="G1" s="76"/>
      <c r="H1" s="76"/>
    </row>
    <row r="2" spans="1:8" ht="63.75">
      <c r="A2" s="5" t="s">
        <v>0</v>
      </c>
      <c r="B2" s="19" t="s">
        <v>1</v>
      </c>
      <c r="C2" s="3" t="s">
        <v>125</v>
      </c>
      <c r="D2" s="3" t="s">
        <v>123</v>
      </c>
      <c r="E2" s="3" t="s">
        <v>122</v>
      </c>
      <c r="F2" s="3" t="s">
        <v>119</v>
      </c>
      <c r="G2" s="3" t="s">
        <v>124</v>
      </c>
      <c r="H2" s="3" t="s">
        <v>117</v>
      </c>
    </row>
    <row r="3" spans="1:8" s="6" customFormat="1" ht="12.75">
      <c r="A3" s="28" t="s">
        <v>87</v>
      </c>
      <c r="B3" s="29">
        <v>10000</v>
      </c>
      <c r="C3" s="30">
        <f>C4+C23</f>
        <v>196104.1</v>
      </c>
      <c r="D3" s="30">
        <f>D4+D23</f>
        <v>97449</v>
      </c>
      <c r="E3" s="30">
        <f aca="true" t="shared" si="0" ref="E3:E12">D3/C3*100</f>
        <v>49.692484756820484</v>
      </c>
      <c r="F3" s="30">
        <f>F4+F23</f>
        <v>98294.90000000001</v>
      </c>
      <c r="G3" s="30">
        <f aca="true" t="shared" si="1" ref="G3:G12">D3-F3</f>
        <v>-845.9000000000087</v>
      </c>
      <c r="H3" s="30">
        <v>50.7</v>
      </c>
    </row>
    <row r="4" spans="1:8" s="7" customFormat="1" ht="12.75">
      <c r="A4" s="31" t="s">
        <v>59</v>
      </c>
      <c r="B4" s="32"/>
      <c r="C4" s="33">
        <f>C5+C7+C9+C15+C17+C20</f>
        <v>180335.7</v>
      </c>
      <c r="D4" s="33">
        <f>D5+D7+D9+D13+D15+D17+D20</f>
        <v>81710.59999999999</v>
      </c>
      <c r="E4" s="33">
        <f t="shared" si="0"/>
        <v>45.3102741165504</v>
      </c>
      <c r="F4" s="33">
        <f>F5+F7+F9+F13+F15+F17+F20</f>
        <v>76498.50000000001</v>
      </c>
      <c r="G4" s="33">
        <f t="shared" si="1"/>
        <v>5212.099999999977</v>
      </c>
      <c r="H4" s="33">
        <v>45.8</v>
      </c>
    </row>
    <row r="5" spans="1:8" s="8" customFormat="1" ht="13.5">
      <c r="A5" s="34" t="s">
        <v>60</v>
      </c>
      <c r="B5" s="35">
        <v>10100</v>
      </c>
      <c r="C5" s="36">
        <f>C6</f>
        <v>141767.9</v>
      </c>
      <c r="D5" s="36">
        <f>D6</f>
        <v>62422.6</v>
      </c>
      <c r="E5" s="36">
        <f t="shared" si="0"/>
        <v>44.031547338995644</v>
      </c>
      <c r="F5" s="36">
        <f>F6</f>
        <v>59524.3</v>
      </c>
      <c r="G5" s="36">
        <f t="shared" si="1"/>
        <v>2898.2999999999956</v>
      </c>
      <c r="H5" s="66">
        <v>45.4</v>
      </c>
    </row>
    <row r="6" spans="1:8" ht="12.75">
      <c r="A6" s="37" t="s">
        <v>61</v>
      </c>
      <c r="B6" s="38">
        <v>10102</v>
      </c>
      <c r="C6" s="1">
        <v>141767.9</v>
      </c>
      <c r="D6" s="1">
        <v>62422.6</v>
      </c>
      <c r="E6" s="1">
        <f t="shared" si="0"/>
        <v>44.031547338995644</v>
      </c>
      <c r="F6" s="1">
        <v>59524.3</v>
      </c>
      <c r="G6" s="1">
        <f t="shared" si="1"/>
        <v>2898.2999999999956</v>
      </c>
      <c r="H6" s="67">
        <v>45.4</v>
      </c>
    </row>
    <row r="7" spans="1:8" s="8" customFormat="1" ht="13.5">
      <c r="A7" s="39" t="s">
        <v>118</v>
      </c>
      <c r="B7" s="40">
        <v>10300</v>
      </c>
      <c r="C7" s="41">
        <f>C8</f>
        <v>4553.7</v>
      </c>
      <c r="D7" s="41">
        <f>D8</f>
        <v>2465.8</v>
      </c>
      <c r="E7" s="41">
        <f t="shared" si="0"/>
        <v>54.14937303731032</v>
      </c>
      <c r="F7" s="41">
        <f>F8</f>
        <v>70.4</v>
      </c>
      <c r="G7" s="41">
        <f t="shared" si="1"/>
        <v>2395.4</v>
      </c>
      <c r="H7" s="68">
        <v>31.4</v>
      </c>
    </row>
    <row r="8" spans="1:8" ht="12.75">
      <c r="A8" s="37" t="s">
        <v>118</v>
      </c>
      <c r="B8" s="38">
        <v>10302</v>
      </c>
      <c r="C8" s="1">
        <v>4553.7</v>
      </c>
      <c r="D8" s="1">
        <v>2465.8</v>
      </c>
      <c r="E8" s="1">
        <f t="shared" si="0"/>
        <v>54.14937303731032</v>
      </c>
      <c r="F8" s="1">
        <v>70.4</v>
      </c>
      <c r="G8" s="1">
        <f t="shared" si="1"/>
        <v>2395.4</v>
      </c>
      <c r="H8" s="67">
        <v>31.4</v>
      </c>
    </row>
    <row r="9" spans="1:8" ht="13.5">
      <c r="A9" s="34" t="s">
        <v>62</v>
      </c>
      <c r="B9" s="35">
        <v>10500</v>
      </c>
      <c r="C9" s="41">
        <f>C10+C11+C12</f>
        <v>27166.8</v>
      </c>
      <c r="D9" s="41">
        <f>D10+D11+D12</f>
        <v>14319.099999999999</v>
      </c>
      <c r="E9" s="41">
        <f t="shared" si="0"/>
        <v>52.708084868295124</v>
      </c>
      <c r="F9" s="41">
        <f>F10+F11+F12</f>
        <v>13838.400000000001</v>
      </c>
      <c r="G9" s="41">
        <f t="shared" si="1"/>
        <v>480.6999999999971</v>
      </c>
      <c r="H9" s="68">
        <v>46.1</v>
      </c>
    </row>
    <row r="10" spans="1:8" ht="12.75">
      <c r="A10" s="37" t="s">
        <v>63</v>
      </c>
      <c r="B10" s="38">
        <v>10502</v>
      </c>
      <c r="C10" s="1">
        <v>21504.3</v>
      </c>
      <c r="D10" s="1">
        <v>11950.3</v>
      </c>
      <c r="E10" s="1">
        <f t="shared" si="0"/>
        <v>55.57167636240193</v>
      </c>
      <c r="F10" s="1">
        <v>11833.2</v>
      </c>
      <c r="G10" s="1">
        <f t="shared" si="1"/>
        <v>117.09999999999854</v>
      </c>
      <c r="H10" s="67">
        <v>42.7</v>
      </c>
    </row>
    <row r="11" spans="1:8" ht="12.75">
      <c r="A11" s="37" t="s">
        <v>64</v>
      </c>
      <c r="B11" s="38">
        <v>10503</v>
      </c>
      <c r="C11" s="1">
        <v>116.7</v>
      </c>
      <c r="D11" s="1">
        <v>30.4</v>
      </c>
      <c r="E11" s="1">
        <f t="shared" si="0"/>
        <v>26.049700085689803</v>
      </c>
      <c r="F11" s="1">
        <v>78.2</v>
      </c>
      <c r="G11" s="1">
        <f t="shared" si="1"/>
        <v>-47.800000000000004</v>
      </c>
      <c r="H11" s="67">
        <v>262.4</v>
      </c>
    </row>
    <row r="12" spans="1:8" ht="12.75">
      <c r="A12" s="37" t="s">
        <v>112</v>
      </c>
      <c r="B12" s="38">
        <v>10504</v>
      </c>
      <c r="C12" s="1">
        <v>5545.8</v>
      </c>
      <c r="D12" s="1">
        <v>2338.4</v>
      </c>
      <c r="E12" s="1">
        <f t="shared" si="0"/>
        <v>42.16524216524217</v>
      </c>
      <c r="F12" s="1">
        <v>1927</v>
      </c>
      <c r="G12" s="1">
        <f t="shared" si="1"/>
        <v>411.4000000000001</v>
      </c>
      <c r="H12" s="67">
        <v>83.8</v>
      </c>
    </row>
    <row r="13" spans="1:8" s="8" customFormat="1" ht="13.5">
      <c r="A13" s="34" t="s">
        <v>110</v>
      </c>
      <c r="B13" s="35">
        <v>10600</v>
      </c>
      <c r="C13" s="41"/>
      <c r="D13" s="41">
        <f>D14</f>
        <v>42</v>
      </c>
      <c r="E13" s="41"/>
      <c r="F13" s="41">
        <f>F14</f>
        <v>14</v>
      </c>
      <c r="G13" s="41">
        <f>G14</f>
        <v>28</v>
      </c>
      <c r="H13" s="68"/>
    </row>
    <row r="14" spans="1:8" ht="12.75">
      <c r="A14" s="37" t="s">
        <v>111</v>
      </c>
      <c r="B14" s="38">
        <v>10605</v>
      </c>
      <c r="C14" s="1"/>
      <c r="D14" s="1">
        <v>42</v>
      </c>
      <c r="E14" s="1"/>
      <c r="F14" s="1">
        <v>14</v>
      </c>
      <c r="G14" s="1">
        <f aca="true" t="shared" si="2" ref="G14:G30">D14-F14</f>
        <v>28</v>
      </c>
      <c r="H14" s="67"/>
    </row>
    <row r="15" spans="1:8" s="8" customFormat="1" ht="40.5">
      <c r="A15" s="34" t="s">
        <v>65</v>
      </c>
      <c r="B15" s="35">
        <v>10700</v>
      </c>
      <c r="C15" s="36">
        <f>C16</f>
        <v>3834.7</v>
      </c>
      <c r="D15" s="36">
        <f>D16</f>
        <v>963.9</v>
      </c>
      <c r="E15" s="36">
        <f>D15/C15*100</f>
        <v>25.136255769682116</v>
      </c>
      <c r="F15" s="36">
        <f>F16</f>
        <v>1585.8</v>
      </c>
      <c r="G15" s="36">
        <f t="shared" si="2"/>
        <v>-621.9</v>
      </c>
      <c r="H15" s="70">
        <v>47.6</v>
      </c>
    </row>
    <row r="16" spans="1:8" ht="25.5">
      <c r="A16" s="37" t="s">
        <v>66</v>
      </c>
      <c r="B16" s="38">
        <v>10701</v>
      </c>
      <c r="C16" s="1">
        <v>3834.7</v>
      </c>
      <c r="D16" s="1">
        <v>963.9</v>
      </c>
      <c r="E16" s="1">
        <f>D16/C16*100</f>
        <v>25.136255769682116</v>
      </c>
      <c r="F16" s="1">
        <v>1585.8</v>
      </c>
      <c r="G16" s="1">
        <f t="shared" si="2"/>
        <v>-621.9</v>
      </c>
      <c r="H16" s="69">
        <v>47.6</v>
      </c>
    </row>
    <row r="17" spans="1:8" ht="13.5">
      <c r="A17" s="34" t="s">
        <v>67</v>
      </c>
      <c r="B17" s="35">
        <v>10800</v>
      </c>
      <c r="C17" s="36">
        <f>C18+C19</f>
        <v>2940</v>
      </c>
      <c r="D17" s="36">
        <f>D18+D19</f>
        <v>1497</v>
      </c>
      <c r="E17" s="36">
        <f>D17/C17*100</f>
        <v>50.91836734693877</v>
      </c>
      <c r="F17" s="36">
        <f>F18+F19</f>
        <v>1464.8</v>
      </c>
      <c r="G17" s="36">
        <f t="shared" si="2"/>
        <v>32.200000000000045</v>
      </c>
      <c r="H17" s="66">
        <v>73.3</v>
      </c>
    </row>
    <row r="18" spans="1:8" s="8" customFormat="1" ht="25.5">
      <c r="A18" s="37" t="s">
        <v>68</v>
      </c>
      <c r="B18" s="38">
        <v>10803</v>
      </c>
      <c r="C18" s="1">
        <v>2940</v>
      </c>
      <c r="D18" s="1">
        <v>1497</v>
      </c>
      <c r="E18" s="1">
        <f>D18/C18*100</f>
        <v>50.91836734693877</v>
      </c>
      <c r="F18" s="1">
        <v>1464.8</v>
      </c>
      <c r="G18" s="1">
        <f t="shared" si="2"/>
        <v>32.200000000000045</v>
      </c>
      <c r="H18" s="69">
        <v>73.4</v>
      </c>
    </row>
    <row r="19" spans="1:8" ht="25.5">
      <c r="A19" s="37" t="s">
        <v>89</v>
      </c>
      <c r="B19" s="38">
        <v>10807</v>
      </c>
      <c r="C19" s="1">
        <v>0</v>
      </c>
      <c r="D19" s="1">
        <v>0</v>
      </c>
      <c r="E19" s="1">
        <v>0</v>
      </c>
      <c r="F19" s="1">
        <v>0</v>
      </c>
      <c r="G19" s="1">
        <f t="shared" si="2"/>
        <v>0</v>
      </c>
      <c r="H19" s="67"/>
    </row>
    <row r="20" spans="1:8" ht="27">
      <c r="A20" s="34" t="s">
        <v>69</v>
      </c>
      <c r="B20" s="35">
        <v>10900</v>
      </c>
      <c r="C20" s="36">
        <f>C21+C22</f>
        <v>72.6</v>
      </c>
      <c r="D20" s="36">
        <f>D21+D22</f>
        <v>0.2</v>
      </c>
      <c r="E20" s="41">
        <f>D21/C21*100</f>
        <v>0.2754820936639119</v>
      </c>
      <c r="F20" s="36">
        <f>F21+F22</f>
        <v>0.8</v>
      </c>
      <c r="G20" s="36">
        <f t="shared" si="2"/>
        <v>-0.6000000000000001</v>
      </c>
      <c r="H20" s="70">
        <v>1.3</v>
      </c>
    </row>
    <row r="21" spans="1:8" ht="12.75">
      <c r="A21" s="37" t="s">
        <v>70</v>
      </c>
      <c r="B21" s="38">
        <v>10906</v>
      </c>
      <c r="C21" s="1">
        <v>72.6</v>
      </c>
      <c r="D21" s="1">
        <v>0.2</v>
      </c>
      <c r="E21" s="1">
        <f>D21/C21*100</f>
        <v>0.2754820936639119</v>
      </c>
      <c r="F21" s="1">
        <v>0.3</v>
      </c>
      <c r="G21" s="1">
        <f t="shared" si="2"/>
        <v>-0.09999999999999998</v>
      </c>
      <c r="H21" s="67">
        <v>0.5</v>
      </c>
    </row>
    <row r="22" spans="1:8" s="8" customFormat="1" ht="25.5">
      <c r="A22" s="37" t="s">
        <v>71</v>
      </c>
      <c r="B22" s="38">
        <v>10907</v>
      </c>
      <c r="C22" s="1">
        <v>0</v>
      </c>
      <c r="D22" s="1">
        <v>0</v>
      </c>
      <c r="E22" s="41">
        <v>0</v>
      </c>
      <c r="F22" s="1">
        <v>0.5</v>
      </c>
      <c r="G22" s="1">
        <f t="shared" si="2"/>
        <v>-0.5</v>
      </c>
      <c r="H22" s="67"/>
    </row>
    <row r="23" spans="1:8" ht="12.75">
      <c r="A23" s="42" t="s">
        <v>72</v>
      </c>
      <c r="B23" s="43"/>
      <c r="C23" s="44">
        <f>C24+C29+C33+C37+C38</f>
        <v>15768.400000000001</v>
      </c>
      <c r="D23" s="44">
        <f>D24+D29+D31+D33+D37+D38</f>
        <v>15738.400000000001</v>
      </c>
      <c r="E23" s="44">
        <f aca="true" t="shared" si="3" ref="E23:E30">D23/C23*100</f>
        <v>99.80974607442732</v>
      </c>
      <c r="F23" s="44">
        <f>F24+F29+F33+F37+F38</f>
        <v>21796.399999999998</v>
      </c>
      <c r="G23" s="44">
        <f t="shared" si="2"/>
        <v>-6057.999999999996</v>
      </c>
      <c r="H23" s="75">
        <v>80.6</v>
      </c>
    </row>
    <row r="24" spans="1:8" s="9" customFormat="1" ht="40.5">
      <c r="A24" s="34" t="s">
        <v>73</v>
      </c>
      <c r="B24" s="35">
        <v>11100</v>
      </c>
      <c r="C24" s="36">
        <f>C25+C28</f>
        <v>8534.2</v>
      </c>
      <c r="D24" s="36">
        <f>D25+D28</f>
        <v>7323.7</v>
      </c>
      <c r="E24" s="36">
        <f t="shared" si="3"/>
        <v>85.81589369829625</v>
      </c>
      <c r="F24" s="36">
        <f>F25+F28</f>
        <v>5316.5</v>
      </c>
      <c r="G24" s="36">
        <f t="shared" si="2"/>
        <v>2007.1999999999998</v>
      </c>
      <c r="H24" s="70">
        <v>66.3</v>
      </c>
    </row>
    <row r="25" spans="1:8" s="9" customFormat="1" ht="25.5">
      <c r="A25" s="37" t="s">
        <v>74</v>
      </c>
      <c r="B25" s="38">
        <v>11105</v>
      </c>
      <c r="C25" s="1">
        <f>C26+C27</f>
        <v>8531.2</v>
      </c>
      <c r="D25" s="1">
        <f>D26+D27</f>
        <v>7151</v>
      </c>
      <c r="E25" s="45">
        <f t="shared" si="3"/>
        <v>83.82173668417103</v>
      </c>
      <c r="F25" s="1">
        <f>F26+F27</f>
        <v>5297.4</v>
      </c>
      <c r="G25" s="1">
        <f t="shared" si="2"/>
        <v>1853.6000000000004</v>
      </c>
      <c r="H25" s="69">
        <v>70.4</v>
      </c>
    </row>
    <row r="26" spans="1:8" ht="25.5">
      <c r="A26" s="37" t="s">
        <v>75</v>
      </c>
      <c r="B26" s="38">
        <v>11105</v>
      </c>
      <c r="C26" s="45">
        <v>7531.2</v>
      </c>
      <c r="D26" s="45">
        <v>5971.1</v>
      </c>
      <c r="E26" s="45">
        <f t="shared" si="3"/>
        <v>79.28484172509029</v>
      </c>
      <c r="F26" s="45">
        <v>4000</v>
      </c>
      <c r="G26" s="45">
        <f t="shared" si="2"/>
        <v>1971.1000000000004</v>
      </c>
      <c r="H26" s="71">
        <v>67.8</v>
      </c>
    </row>
    <row r="27" spans="1:8" s="8" customFormat="1" ht="13.5">
      <c r="A27" s="37" t="s">
        <v>76</v>
      </c>
      <c r="B27" s="38">
        <v>11105</v>
      </c>
      <c r="C27" s="45">
        <v>1000</v>
      </c>
      <c r="D27" s="45">
        <v>1179.9</v>
      </c>
      <c r="E27" s="45">
        <f t="shared" si="3"/>
        <v>117.99000000000002</v>
      </c>
      <c r="F27" s="45">
        <v>1297.4</v>
      </c>
      <c r="G27" s="45">
        <f t="shared" si="2"/>
        <v>-117.5</v>
      </c>
      <c r="H27" s="72">
        <v>79.9</v>
      </c>
    </row>
    <row r="28" spans="1:8" ht="12.75">
      <c r="A28" s="37" t="s">
        <v>77</v>
      </c>
      <c r="B28" s="38">
        <v>11107</v>
      </c>
      <c r="C28" s="1">
        <v>3</v>
      </c>
      <c r="D28" s="1">
        <v>172.7</v>
      </c>
      <c r="E28" s="45">
        <f t="shared" si="3"/>
        <v>5756.666666666666</v>
      </c>
      <c r="F28" s="1">
        <v>19.1</v>
      </c>
      <c r="G28" s="1">
        <f t="shared" si="2"/>
        <v>153.6</v>
      </c>
      <c r="H28" s="67">
        <v>3.8</v>
      </c>
    </row>
    <row r="29" spans="1:8" s="8" customFormat="1" ht="27">
      <c r="A29" s="34" t="s">
        <v>78</v>
      </c>
      <c r="B29" s="35">
        <v>11200</v>
      </c>
      <c r="C29" s="36">
        <f>C30</f>
        <v>3341.2</v>
      </c>
      <c r="D29" s="36">
        <f>D30</f>
        <v>1328.4</v>
      </c>
      <c r="E29" s="36">
        <f t="shared" si="3"/>
        <v>39.75817071710763</v>
      </c>
      <c r="F29" s="36">
        <f>F30</f>
        <v>1792</v>
      </c>
      <c r="G29" s="36">
        <f t="shared" si="2"/>
        <v>-463.5999999999999</v>
      </c>
      <c r="H29" s="70">
        <v>56.3</v>
      </c>
    </row>
    <row r="30" spans="1:8" ht="25.5">
      <c r="A30" s="37" t="s">
        <v>79</v>
      </c>
      <c r="B30" s="38">
        <v>11201</v>
      </c>
      <c r="C30" s="1">
        <v>3341.2</v>
      </c>
      <c r="D30" s="1">
        <v>1328.4</v>
      </c>
      <c r="E30" s="1">
        <f t="shared" si="3"/>
        <v>39.75817071710763</v>
      </c>
      <c r="F30" s="1">
        <v>1792</v>
      </c>
      <c r="G30" s="1">
        <f t="shared" si="2"/>
        <v>-463.5999999999999</v>
      </c>
      <c r="H30" s="69">
        <v>56.3</v>
      </c>
    </row>
    <row r="31" spans="1:8" ht="25.5">
      <c r="A31" s="39" t="s">
        <v>130</v>
      </c>
      <c r="B31" s="40">
        <v>11300</v>
      </c>
      <c r="C31" s="41"/>
      <c r="D31" s="41">
        <f>D32</f>
        <v>15.7</v>
      </c>
      <c r="E31" s="41"/>
      <c r="F31" s="41"/>
      <c r="G31" s="41"/>
      <c r="H31" s="73"/>
    </row>
    <row r="32" spans="1:8" ht="25.5">
      <c r="A32" s="37" t="s">
        <v>131</v>
      </c>
      <c r="B32" s="38">
        <v>11302</v>
      </c>
      <c r="C32" s="1"/>
      <c r="D32" s="1">
        <v>15.7</v>
      </c>
      <c r="E32" s="1"/>
      <c r="F32" s="1"/>
      <c r="G32" s="1"/>
      <c r="H32" s="69"/>
    </row>
    <row r="33" spans="1:8" ht="27">
      <c r="A33" s="34" t="s">
        <v>80</v>
      </c>
      <c r="B33" s="35">
        <v>11400</v>
      </c>
      <c r="C33" s="36">
        <f>C34+C35+C36</f>
        <v>0</v>
      </c>
      <c r="D33" s="36">
        <f>D34+D35+D36</f>
        <v>5110.9</v>
      </c>
      <c r="E33" s="36"/>
      <c r="F33" s="36">
        <f>F34+F35+F36</f>
        <v>13106.6</v>
      </c>
      <c r="G33" s="36">
        <f>D33-F33</f>
        <v>-7995.700000000001</v>
      </c>
      <c r="H33" s="70">
        <v>109.8</v>
      </c>
    </row>
    <row r="34" spans="1:8" s="8" customFormat="1" ht="25.5">
      <c r="A34" s="37" t="s">
        <v>81</v>
      </c>
      <c r="B34" s="38">
        <v>11402</v>
      </c>
      <c r="C34" s="1">
        <v>0</v>
      </c>
      <c r="D34" s="1">
        <v>1318</v>
      </c>
      <c r="E34" s="1"/>
      <c r="F34" s="1">
        <v>195</v>
      </c>
      <c r="G34" s="1">
        <f aca="true" t="shared" si="4" ref="G34:G40">D34-F34</f>
        <v>1123</v>
      </c>
      <c r="H34" s="69">
        <v>19.2</v>
      </c>
    </row>
    <row r="35" spans="1:8" s="8" customFormat="1" ht="25.5">
      <c r="A35" s="37" t="s">
        <v>120</v>
      </c>
      <c r="B35" s="38">
        <v>11406</v>
      </c>
      <c r="C35" s="1">
        <v>0</v>
      </c>
      <c r="D35" s="1">
        <v>3792.9</v>
      </c>
      <c r="E35" s="1"/>
      <c r="F35" s="1">
        <v>9752.1</v>
      </c>
      <c r="G35" s="1">
        <f>D35-F35</f>
        <v>-5959.200000000001</v>
      </c>
      <c r="H35" s="69">
        <v>125.6</v>
      </c>
    </row>
    <row r="36" spans="1:8" s="6" customFormat="1" ht="38.25">
      <c r="A36" s="37" t="s">
        <v>121</v>
      </c>
      <c r="B36" s="38">
        <v>11406</v>
      </c>
      <c r="C36" s="1">
        <v>0</v>
      </c>
      <c r="D36" s="1">
        <v>0</v>
      </c>
      <c r="E36" s="1"/>
      <c r="F36" s="1">
        <v>3159.5</v>
      </c>
      <c r="G36" s="1">
        <f t="shared" si="4"/>
        <v>-3159.5</v>
      </c>
      <c r="H36" s="69">
        <v>100</v>
      </c>
    </row>
    <row r="37" spans="1:8" ht="27">
      <c r="A37" s="34" t="s">
        <v>82</v>
      </c>
      <c r="B37" s="35">
        <v>11600</v>
      </c>
      <c r="C37" s="36">
        <v>3893</v>
      </c>
      <c r="D37" s="36">
        <v>1959.7</v>
      </c>
      <c r="E37" s="36">
        <f>D37/C37*100</f>
        <v>50.33907012586695</v>
      </c>
      <c r="F37" s="36">
        <v>1570</v>
      </c>
      <c r="G37" s="36">
        <f t="shared" si="4"/>
        <v>389.70000000000005</v>
      </c>
      <c r="H37" s="70">
        <v>40.3</v>
      </c>
    </row>
    <row r="38" spans="1:8" ht="27">
      <c r="A38" s="34" t="s">
        <v>83</v>
      </c>
      <c r="B38" s="35">
        <v>11700</v>
      </c>
      <c r="C38" s="36">
        <v>0</v>
      </c>
      <c r="D38" s="36">
        <v>0</v>
      </c>
      <c r="E38" s="41"/>
      <c r="F38" s="36">
        <v>11.3</v>
      </c>
      <c r="G38" s="36">
        <f t="shared" si="4"/>
        <v>-11.3</v>
      </c>
      <c r="H38" s="70">
        <v>0</v>
      </c>
    </row>
    <row r="39" spans="1:8" ht="12.75">
      <c r="A39" s="28" t="s">
        <v>85</v>
      </c>
      <c r="B39" s="29">
        <v>20000</v>
      </c>
      <c r="C39" s="30">
        <f>C40+C46+C45</f>
        <v>412899.5</v>
      </c>
      <c r="D39" s="30">
        <f>D40+D45+D46</f>
        <v>216712.8</v>
      </c>
      <c r="E39" s="30">
        <f aca="true" t="shared" si="5" ref="E39:E44">D39/C39*100</f>
        <v>52.485604850575015</v>
      </c>
      <c r="F39" s="30">
        <f>F40+F45+F46</f>
        <v>193857.30000000002</v>
      </c>
      <c r="G39" s="30">
        <f t="shared" si="4"/>
        <v>22855.49999999997</v>
      </c>
      <c r="H39" s="74">
        <v>54.7</v>
      </c>
    </row>
    <row r="40" spans="1:8" ht="25.5">
      <c r="A40" s="37" t="s">
        <v>88</v>
      </c>
      <c r="B40" s="38">
        <v>20200</v>
      </c>
      <c r="C40" s="1">
        <v>412899.5</v>
      </c>
      <c r="D40" s="1">
        <f>D41+D42+D43+D44</f>
        <v>216766.8</v>
      </c>
      <c r="E40" s="1">
        <f t="shared" si="5"/>
        <v>52.49868309358573</v>
      </c>
      <c r="F40" s="1">
        <f>F41+F42+F43+F44</f>
        <v>194187.6</v>
      </c>
      <c r="G40" s="1">
        <f t="shared" si="4"/>
        <v>22579.199999999983</v>
      </c>
      <c r="H40" s="69">
        <v>54.8</v>
      </c>
    </row>
    <row r="41" spans="1:8" ht="12.75">
      <c r="A41" s="37" t="s">
        <v>113</v>
      </c>
      <c r="B41" s="38">
        <v>20201</v>
      </c>
      <c r="C41" s="1">
        <v>64387</v>
      </c>
      <c r="D41" s="1">
        <v>32193.6</v>
      </c>
      <c r="E41" s="1">
        <f t="shared" si="5"/>
        <v>50.00015531085468</v>
      </c>
      <c r="F41" s="1">
        <v>18766.2</v>
      </c>
      <c r="G41" s="1">
        <f aca="true" t="shared" si="6" ref="G41:G47">D41-F41</f>
        <v>13427.399999999998</v>
      </c>
      <c r="H41" s="69">
        <v>50</v>
      </c>
    </row>
    <row r="42" spans="1:8" ht="12.75">
      <c r="A42" s="37" t="s">
        <v>114</v>
      </c>
      <c r="B42" s="38">
        <v>20202</v>
      </c>
      <c r="C42" s="1">
        <v>34584.7</v>
      </c>
      <c r="D42" s="1">
        <v>20207.2</v>
      </c>
      <c r="E42" s="1">
        <f t="shared" si="5"/>
        <v>58.42814886351479</v>
      </c>
      <c r="F42" s="1">
        <v>17432.4</v>
      </c>
      <c r="G42" s="1">
        <f t="shared" si="6"/>
        <v>2774.7999999999993</v>
      </c>
      <c r="H42" s="69">
        <v>54.9</v>
      </c>
    </row>
    <row r="43" spans="1:8" ht="12.75">
      <c r="A43" s="37" t="s">
        <v>115</v>
      </c>
      <c r="B43" s="38">
        <v>20203</v>
      </c>
      <c r="C43" s="1">
        <v>313314</v>
      </c>
      <c r="D43" s="1">
        <v>164059.2</v>
      </c>
      <c r="E43" s="1">
        <f t="shared" si="5"/>
        <v>52.36255002968269</v>
      </c>
      <c r="F43" s="1">
        <v>157620.4</v>
      </c>
      <c r="G43" s="1">
        <f t="shared" si="6"/>
        <v>6438.8000000000175</v>
      </c>
      <c r="H43" s="69">
        <v>55.4</v>
      </c>
    </row>
    <row r="44" spans="1:8" s="10" customFormat="1" ht="12.75">
      <c r="A44" s="37" t="s">
        <v>116</v>
      </c>
      <c r="B44" s="38">
        <v>20204</v>
      </c>
      <c r="C44" s="1">
        <v>613.8</v>
      </c>
      <c r="D44" s="1">
        <v>306.8</v>
      </c>
      <c r="E44" s="1">
        <f t="shared" si="5"/>
        <v>49.98370804822419</v>
      </c>
      <c r="F44" s="1">
        <v>368.6</v>
      </c>
      <c r="G44" s="1">
        <f t="shared" si="6"/>
        <v>-61.80000000000001</v>
      </c>
      <c r="H44" s="69">
        <v>72.8</v>
      </c>
    </row>
    <row r="45" spans="1:8" s="10" customFormat="1" ht="12.75">
      <c r="A45" s="37" t="s">
        <v>109</v>
      </c>
      <c r="B45" s="38">
        <v>20700</v>
      </c>
      <c r="C45" s="1"/>
      <c r="D45" s="1">
        <v>2</v>
      </c>
      <c r="E45" s="1"/>
      <c r="F45" s="1"/>
      <c r="G45" s="1">
        <f t="shared" si="6"/>
        <v>2</v>
      </c>
      <c r="H45" s="69"/>
    </row>
    <row r="46" spans="1:8" s="27" customFormat="1" ht="12.75">
      <c r="A46" s="37" t="s">
        <v>84</v>
      </c>
      <c r="B46" s="38">
        <v>21900</v>
      </c>
      <c r="C46" s="1"/>
      <c r="D46" s="1">
        <v>-56</v>
      </c>
      <c r="E46" s="41"/>
      <c r="F46" s="1">
        <v>-330.3</v>
      </c>
      <c r="G46" s="1">
        <f t="shared" si="6"/>
        <v>274.3</v>
      </c>
      <c r="H46" s="69"/>
    </row>
    <row r="47" spans="1:8" s="10" customFormat="1" ht="12.75">
      <c r="A47" s="46" t="s">
        <v>86</v>
      </c>
      <c r="B47" s="47">
        <v>85000</v>
      </c>
      <c r="C47" s="48">
        <f>C3+C39</f>
        <v>609003.6</v>
      </c>
      <c r="D47" s="48">
        <f>D3+D39</f>
        <v>314161.8</v>
      </c>
      <c r="E47" s="48">
        <f>D47/C47*100</f>
        <v>51.586197520014665</v>
      </c>
      <c r="F47" s="48">
        <f>F3+F39</f>
        <v>292152.2</v>
      </c>
      <c r="G47" s="48">
        <f t="shared" si="6"/>
        <v>22009.599999999977</v>
      </c>
      <c r="H47" s="48">
        <v>53.3</v>
      </c>
    </row>
    <row r="48" spans="1:8" s="58" customFormat="1" ht="12.75">
      <c r="A48" s="54" t="s">
        <v>2</v>
      </c>
      <c r="B48" s="55"/>
      <c r="C48" s="56"/>
      <c r="D48" s="56"/>
      <c r="E48" s="56"/>
      <c r="F48" s="56"/>
      <c r="G48" s="57"/>
      <c r="H48" s="56"/>
    </row>
    <row r="49" spans="1:8" s="53" customFormat="1" ht="12.75">
      <c r="A49" s="50" t="s">
        <v>3</v>
      </c>
      <c r="B49" s="51" t="s">
        <v>4</v>
      </c>
      <c r="C49" s="52">
        <f>SUM(C50:C54)</f>
        <v>54413.9</v>
      </c>
      <c r="D49" s="52">
        <f>SUM(D50:D54)</f>
        <v>25929.1</v>
      </c>
      <c r="E49" s="52">
        <f>D49/C49*100</f>
        <v>47.65161107731664</v>
      </c>
      <c r="F49" s="52">
        <f>F50+F51+F52+F53+F54</f>
        <v>20659.699999999997</v>
      </c>
      <c r="G49" s="52">
        <f>D49-F49</f>
        <v>5269.4000000000015</v>
      </c>
      <c r="H49" s="52">
        <v>43.5</v>
      </c>
    </row>
    <row r="50" spans="1:8" ht="51">
      <c r="A50" s="13" t="s">
        <v>5</v>
      </c>
      <c r="B50" s="20" t="s">
        <v>6</v>
      </c>
      <c r="C50" s="2">
        <v>4131.5</v>
      </c>
      <c r="D50" s="2">
        <v>2248</v>
      </c>
      <c r="E50" s="2">
        <f aca="true" t="shared" si="7" ref="E50:E88">D50/C50*100</f>
        <v>54.411230787849455</v>
      </c>
      <c r="F50" s="2">
        <v>1779.8</v>
      </c>
      <c r="G50" s="2">
        <f aca="true" t="shared" si="8" ref="G50:G87">D50-F50</f>
        <v>468.20000000000005</v>
      </c>
      <c r="H50" s="2">
        <v>47.8</v>
      </c>
    </row>
    <row r="51" spans="1:8" ht="51">
      <c r="A51" s="13" t="s">
        <v>7</v>
      </c>
      <c r="B51" s="20" t="s">
        <v>8</v>
      </c>
      <c r="C51" s="2">
        <v>26112.9</v>
      </c>
      <c r="D51" s="2">
        <v>14196</v>
      </c>
      <c r="E51" s="2">
        <f t="shared" si="7"/>
        <v>54.36393506657629</v>
      </c>
      <c r="F51" s="2">
        <v>10675.9</v>
      </c>
      <c r="G51" s="2">
        <f t="shared" si="8"/>
        <v>3520.1000000000004</v>
      </c>
      <c r="H51" s="2">
        <v>47.8</v>
      </c>
    </row>
    <row r="52" spans="1:8" ht="38.25">
      <c r="A52" s="13" t="s">
        <v>9</v>
      </c>
      <c r="B52" s="20" t="s">
        <v>10</v>
      </c>
      <c r="C52" s="2">
        <v>7928.9</v>
      </c>
      <c r="D52" s="2">
        <v>4534.8</v>
      </c>
      <c r="E52" s="2">
        <f t="shared" si="7"/>
        <v>57.193305502654844</v>
      </c>
      <c r="F52" s="2">
        <v>3751.5</v>
      </c>
      <c r="G52" s="2">
        <f>D52-F52</f>
        <v>783.3000000000002</v>
      </c>
      <c r="H52" s="2">
        <v>48.5</v>
      </c>
    </row>
    <row r="53" spans="1:8" ht="12.75">
      <c r="A53" s="13" t="s">
        <v>11</v>
      </c>
      <c r="B53" s="21" t="s">
        <v>55</v>
      </c>
      <c r="C53" s="2">
        <v>1140</v>
      </c>
      <c r="D53" s="2">
        <v>0</v>
      </c>
      <c r="E53" s="2">
        <f t="shared" si="7"/>
        <v>0</v>
      </c>
      <c r="F53" s="2">
        <v>0</v>
      </c>
      <c r="G53" s="2">
        <f t="shared" si="8"/>
        <v>0</v>
      </c>
      <c r="H53" s="2">
        <v>0</v>
      </c>
    </row>
    <row r="54" spans="1:8" ht="12.75">
      <c r="A54" s="13" t="s">
        <v>12</v>
      </c>
      <c r="B54" s="21" t="s">
        <v>90</v>
      </c>
      <c r="C54" s="2">
        <v>15100.6</v>
      </c>
      <c r="D54" s="2">
        <v>4950.3</v>
      </c>
      <c r="E54" s="2">
        <f t="shared" si="7"/>
        <v>32.782141106975885</v>
      </c>
      <c r="F54" s="2">
        <v>4452.5</v>
      </c>
      <c r="G54" s="2">
        <f t="shared" si="8"/>
        <v>497.8000000000002</v>
      </c>
      <c r="H54" s="2">
        <v>36.2</v>
      </c>
    </row>
    <row r="55" spans="1:8" s="53" customFormat="1" ht="25.5">
      <c r="A55" s="50" t="s">
        <v>13</v>
      </c>
      <c r="B55" s="51" t="s">
        <v>14</v>
      </c>
      <c r="C55" s="52">
        <f>SUM(C56:C56)</f>
        <v>580</v>
      </c>
      <c r="D55" s="52">
        <f>SUM(D56:D56)</f>
        <v>0</v>
      </c>
      <c r="E55" s="52">
        <f t="shared" si="7"/>
        <v>0</v>
      </c>
      <c r="F55" s="52">
        <f>F56</f>
        <v>0</v>
      </c>
      <c r="G55" s="52">
        <f t="shared" si="8"/>
        <v>0</v>
      </c>
      <c r="H55" s="52">
        <v>0</v>
      </c>
    </row>
    <row r="56" spans="1:8" ht="38.25">
      <c r="A56" s="13" t="s">
        <v>91</v>
      </c>
      <c r="B56" s="21" t="s">
        <v>15</v>
      </c>
      <c r="C56" s="2">
        <v>580</v>
      </c>
      <c r="D56" s="2">
        <v>0</v>
      </c>
      <c r="E56" s="2">
        <f t="shared" si="7"/>
        <v>0</v>
      </c>
      <c r="F56" s="2">
        <v>0</v>
      </c>
      <c r="G56" s="2">
        <f t="shared" si="8"/>
        <v>0</v>
      </c>
      <c r="H56" s="2">
        <v>0</v>
      </c>
    </row>
    <row r="57" spans="1:8" s="53" customFormat="1" ht="12.75">
      <c r="A57" s="50" t="s">
        <v>16</v>
      </c>
      <c r="B57" s="51" t="s">
        <v>17</v>
      </c>
      <c r="C57" s="52">
        <f>SUM(C58:C61)</f>
        <v>6880.099999999999</v>
      </c>
      <c r="D57" s="52">
        <f>SUM(D58:D61)</f>
        <v>1030.8</v>
      </c>
      <c r="E57" s="52">
        <f t="shared" si="7"/>
        <v>14.982340372959696</v>
      </c>
      <c r="F57" s="52">
        <f>F58+F59+F61+F60</f>
        <v>4804.599999999999</v>
      </c>
      <c r="G57" s="52">
        <f>D57-F57</f>
        <v>-3773.7999999999993</v>
      </c>
      <c r="H57" s="52">
        <v>49.6</v>
      </c>
    </row>
    <row r="58" spans="1:8" ht="12.75">
      <c r="A58" s="13" t="s">
        <v>18</v>
      </c>
      <c r="B58" s="20" t="s">
        <v>19</v>
      </c>
      <c r="C58" s="2">
        <v>0</v>
      </c>
      <c r="D58" s="2">
        <v>0</v>
      </c>
      <c r="E58" s="2">
        <v>0</v>
      </c>
      <c r="F58" s="2">
        <v>1673</v>
      </c>
      <c r="G58" s="2">
        <f t="shared" si="8"/>
        <v>-1673</v>
      </c>
      <c r="H58" s="2">
        <v>41.3</v>
      </c>
    </row>
    <row r="59" spans="1:8" ht="12.75">
      <c r="A59" s="13" t="s">
        <v>20</v>
      </c>
      <c r="B59" s="20" t="s">
        <v>21</v>
      </c>
      <c r="C59" s="2">
        <v>1775</v>
      </c>
      <c r="D59" s="2">
        <v>958.6</v>
      </c>
      <c r="E59" s="2">
        <f t="shared" si="7"/>
        <v>54.0056338028169</v>
      </c>
      <c r="F59" s="2">
        <v>2937.8</v>
      </c>
      <c r="G59" s="2">
        <f t="shared" si="8"/>
        <v>-1979.2000000000003</v>
      </c>
      <c r="H59" s="2">
        <v>66.8</v>
      </c>
    </row>
    <row r="60" spans="1:8" ht="12.75">
      <c r="A60" s="13" t="s">
        <v>57</v>
      </c>
      <c r="B60" s="21" t="s">
        <v>58</v>
      </c>
      <c r="C60" s="2">
        <v>4553.7</v>
      </c>
      <c r="D60" s="2">
        <v>31.1</v>
      </c>
      <c r="E60" s="2">
        <f t="shared" si="7"/>
        <v>0.682961108549092</v>
      </c>
      <c r="F60" s="2">
        <v>150.9</v>
      </c>
      <c r="G60" s="2">
        <f t="shared" si="8"/>
        <v>-119.80000000000001</v>
      </c>
      <c r="H60" s="2">
        <v>18.3</v>
      </c>
    </row>
    <row r="61" spans="1:8" ht="12.75">
      <c r="A61" s="13" t="s">
        <v>22</v>
      </c>
      <c r="B61" s="20" t="s">
        <v>23</v>
      </c>
      <c r="C61" s="2">
        <v>551.4</v>
      </c>
      <c r="D61" s="2">
        <v>41.1</v>
      </c>
      <c r="E61" s="2">
        <f t="shared" si="7"/>
        <v>7.453754080522307</v>
      </c>
      <c r="F61" s="2">
        <v>42.9</v>
      </c>
      <c r="G61" s="2">
        <f>D61-F61</f>
        <v>-1.7999999999999972</v>
      </c>
      <c r="H61" s="2">
        <v>10.4</v>
      </c>
    </row>
    <row r="62" spans="1:8" s="53" customFormat="1" ht="12.75">
      <c r="A62" s="50" t="s">
        <v>24</v>
      </c>
      <c r="B62" s="51" t="s">
        <v>25</v>
      </c>
      <c r="C62" s="52">
        <f>SUM(C63:C64)</f>
        <v>2965.1</v>
      </c>
      <c r="D62" s="52">
        <f>SUM(D63:D64)</f>
        <v>1360</v>
      </c>
      <c r="E62" s="52">
        <f t="shared" si="7"/>
        <v>45.86691848504266</v>
      </c>
      <c r="F62" s="52">
        <f>F64</f>
        <v>189</v>
      </c>
      <c r="G62" s="52">
        <f t="shared" si="8"/>
        <v>1171</v>
      </c>
      <c r="H62" s="52">
        <v>5.1</v>
      </c>
    </row>
    <row r="63" spans="1:8" ht="12.75">
      <c r="A63" s="65" t="s">
        <v>127</v>
      </c>
      <c r="B63" s="49">
        <v>501</v>
      </c>
      <c r="C63" s="2">
        <v>106</v>
      </c>
      <c r="D63" s="2">
        <v>0</v>
      </c>
      <c r="E63" s="12"/>
      <c r="F63" s="12"/>
      <c r="G63" s="12">
        <f>D63-F63</f>
        <v>0</v>
      </c>
      <c r="H63" s="12">
        <v>0</v>
      </c>
    </row>
    <row r="64" spans="1:8" ht="12.75">
      <c r="A64" s="13" t="s">
        <v>26</v>
      </c>
      <c r="B64" s="20" t="s">
        <v>27</v>
      </c>
      <c r="C64" s="2">
        <v>2859.1</v>
      </c>
      <c r="D64" s="2">
        <v>1360</v>
      </c>
      <c r="E64" s="2">
        <f t="shared" si="7"/>
        <v>47.56741631982093</v>
      </c>
      <c r="F64" s="2">
        <v>189</v>
      </c>
      <c r="G64" s="2">
        <f t="shared" si="8"/>
        <v>1171</v>
      </c>
      <c r="H64" s="2">
        <v>5.1</v>
      </c>
    </row>
    <row r="65" spans="1:8" s="53" customFormat="1" ht="12.75">
      <c r="A65" s="50" t="s">
        <v>28</v>
      </c>
      <c r="B65" s="51" t="s">
        <v>29</v>
      </c>
      <c r="C65" s="52">
        <f>SUM(C66:C70)</f>
        <v>440244.4</v>
      </c>
      <c r="D65" s="52">
        <f>SUM(D66:D70)</f>
        <v>223012.99999999997</v>
      </c>
      <c r="E65" s="52">
        <f t="shared" si="7"/>
        <v>50.65663526895514</v>
      </c>
      <c r="F65" s="52">
        <f>F66+F67+F69+F70+F68</f>
        <v>219950.09999999998</v>
      </c>
      <c r="G65" s="52">
        <f t="shared" si="8"/>
        <v>3062.899999999994</v>
      </c>
      <c r="H65" s="52">
        <v>53.3</v>
      </c>
    </row>
    <row r="66" spans="1:8" ht="12.75">
      <c r="A66" s="13" t="s">
        <v>30</v>
      </c>
      <c r="B66" s="20" t="s">
        <v>31</v>
      </c>
      <c r="C66" s="26">
        <v>110655.2</v>
      </c>
      <c r="D66" s="26">
        <v>53520.9</v>
      </c>
      <c r="E66" s="2">
        <f t="shared" si="7"/>
        <v>48.36727058466299</v>
      </c>
      <c r="F66" s="26">
        <v>48330.3</v>
      </c>
      <c r="G66" s="2">
        <f t="shared" si="8"/>
        <v>5190.5999999999985</v>
      </c>
      <c r="H66" s="2">
        <v>51.8</v>
      </c>
    </row>
    <row r="67" spans="1:8" ht="12.75">
      <c r="A67" s="13" t="s">
        <v>32</v>
      </c>
      <c r="B67" s="20" t="s">
        <v>33</v>
      </c>
      <c r="C67" s="26">
        <v>312553.8</v>
      </c>
      <c r="D67" s="26">
        <v>161790.8</v>
      </c>
      <c r="E67" s="2">
        <f t="shared" si="7"/>
        <v>51.76414428491991</v>
      </c>
      <c r="F67" s="26">
        <v>165053.3</v>
      </c>
      <c r="G67" s="2">
        <f t="shared" si="8"/>
        <v>-3262.5</v>
      </c>
      <c r="H67" s="2">
        <v>54.6</v>
      </c>
    </row>
    <row r="68" spans="1:8" ht="25.5">
      <c r="A68" s="13" t="s">
        <v>92</v>
      </c>
      <c r="B68" s="20" t="s">
        <v>93</v>
      </c>
      <c r="C68" s="26">
        <v>57.7</v>
      </c>
      <c r="D68" s="26">
        <v>38.3</v>
      </c>
      <c r="E68" s="2">
        <f t="shared" si="7"/>
        <v>66.37781629116117</v>
      </c>
      <c r="F68" s="26">
        <v>60.9</v>
      </c>
      <c r="G68" s="2">
        <f t="shared" si="8"/>
        <v>-22.6</v>
      </c>
      <c r="H68" s="2">
        <v>93.7</v>
      </c>
    </row>
    <row r="69" spans="1:8" ht="12.75">
      <c r="A69" s="13" t="s">
        <v>34</v>
      </c>
      <c r="B69" s="20" t="s">
        <v>35</v>
      </c>
      <c r="C69" s="26">
        <v>1534.9</v>
      </c>
      <c r="D69" s="26">
        <v>48.4</v>
      </c>
      <c r="E69" s="2">
        <f t="shared" si="7"/>
        <v>3.1532998892435984</v>
      </c>
      <c r="F69" s="26">
        <v>23.2</v>
      </c>
      <c r="G69" s="2">
        <f t="shared" si="8"/>
        <v>25.2</v>
      </c>
      <c r="H69" s="2">
        <v>1.1</v>
      </c>
    </row>
    <row r="70" spans="1:8" ht="12.75">
      <c r="A70" s="13" t="s">
        <v>36</v>
      </c>
      <c r="B70" s="21" t="s">
        <v>37</v>
      </c>
      <c r="C70" s="26">
        <v>15442.8</v>
      </c>
      <c r="D70" s="26">
        <v>7614.6</v>
      </c>
      <c r="E70" s="2">
        <f t="shared" si="7"/>
        <v>49.30841557230555</v>
      </c>
      <c r="F70" s="26">
        <v>6482.4</v>
      </c>
      <c r="G70" s="2">
        <f t="shared" si="8"/>
        <v>1132.2000000000007</v>
      </c>
      <c r="H70" s="2">
        <v>44</v>
      </c>
    </row>
    <row r="71" spans="1:8" s="53" customFormat="1" ht="12.75">
      <c r="A71" s="50" t="s">
        <v>94</v>
      </c>
      <c r="B71" s="51" t="s">
        <v>38</v>
      </c>
      <c r="C71" s="52">
        <f>SUM(C72:C73)</f>
        <v>43198.2</v>
      </c>
      <c r="D71" s="52">
        <f>SUM(D72:D73)</f>
        <v>21764.3</v>
      </c>
      <c r="E71" s="52">
        <f t="shared" si="7"/>
        <v>50.38242334171331</v>
      </c>
      <c r="F71" s="52">
        <f>F72+F73</f>
        <v>20913.9</v>
      </c>
      <c r="G71" s="52">
        <f t="shared" si="8"/>
        <v>850.3999999999978</v>
      </c>
      <c r="H71" s="52">
        <v>54.6</v>
      </c>
    </row>
    <row r="72" spans="1:8" ht="12.75">
      <c r="A72" s="13" t="s">
        <v>39</v>
      </c>
      <c r="B72" s="20" t="s">
        <v>40</v>
      </c>
      <c r="C72" s="2">
        <v>33489.7</v>
      </c>
      <c r="D72" s="2">
        <v>17373.3</v>
      </c>
      <c r="E72" s="2">
        <f t="shared" si="7"/>
        <v>51.87654711747194</v>
      </c>
      <c r="F72" s="2">
        <v>17150</v>
      </c>
      <c r="G72" s="2">
        <f t="shared" si="8"/>
        <v>223.29999999999927</v>
      </c>
      <c r="H72" s="2">
        <v>58.2</v>
      </c>
    </row>
    <row r="73" spans="1:8" ht="25.5">
      <c r="A73" s="13" t="s">
        <v>95</v>
      </c>
      <c r="B73" s="21" t="s">
        <v>42</v>
      </c>
      <c r="C73" s="2">
        <v>9708.5</v>
      </c>
      <c r="D73" s="2">
        <v>4391</v>
      </c>
      <c r="E73" s="2">
        <f t="shared" si="7"/>
        <v>45.228408095998354</v>
      </c>
      <c r="F73" s="2">
        <v>3763.9</v>
      </c>
      <c r="G73" s="2">
        <f t="shared" si="8"/>
        <v>627.0999999999999</v>
      </c>
      <c r="H73" s="2">
        <v>42.7</v>
      </c>
    </row>
    <row r="74" spans="1:8" s="53" customFormat="1" ht="12.75">
      <c r="A74" s="50" t="s">
        <v>43</v>
      </c>
      <c r="B74" s="51" t="s">
        <v>44</v>
      </c>
      <c r="C74" s="52">
        <f>SUM(C75:C78)</f>
        <v>31529.399999999998</v>
      </c>
      <c r="D74" s="52">
        <f>SUM(D75:D78)</f>
        <v>15744.5</v>
      </c>
      <c r="E74" s="52">
        <f t="shared" si="7"/>
        <v>49.93593281191523</v>
      </c>
      <c r="F74" s="52">
        <f>F75+F76+F77+F78</f>
        <v>12975.000000000002</v>
      </c>
      <c r="G74" s="52">
        <f t="shared" si="8"/>
        <v>2769.499999999998</v>
      </c>
      <c r="H74" s="52">
        <v>44.9</v>
      </c>
    </row>
    <row r="75" spans="1:8" ht="12.75">
      <c r="A75" s="13" t="s">
        <v>45</v>
      </c>
      <c r="B75" s="20">
        <v>1001</v>
      </c>
      <c r="C75" s="2">
        <v>2872.7</v>
      </c>
      <c r="D75" s="2">
        <v>1453</v>
      </c>
      <c r="E75" s="2">
        <f t="shared" si="7"/>
        <v>50.57959411007067</v>
      </c>
      <c r="F75" s="2">
        <v>979.6</v>
      </c>
      <c r="G75" s="2">
        <f t="shared" si="8"/>
        <v>473.4</v>
      </c>
      <c r="H75" s="2">
        <v>51.6</v>
      </c>
    </row>
    <row r="76" spans="1:8" ht="12.75">
      <c r="A76" s="13" t="s">
        <v>46</v>
      </c>
      <c r="B76" s="20" t="s">
        <v>47</v>
      </c>
      <c r="C76" s="2">
        <v>9281.1</v>
      </c>
      <c r="D76" s="2">
        <v>4585</v>
      </c>
      <c r="E76" s="2">
        <f t="shared" si="7"/>
        <v>49.40147180829859</v>
      </c>
      <c r="F76" s="2">
        <v>3878.7</v>
      </c>
      <c r="G76" s="2">
        <f t="shared" si="8"/>
        <v>706.3000000000002</v>
      </c>
      <c r="H76" s="2">
        <v>33.2</v>
      </c>
    </row>
    <row r="77" spans="1:8" ht="12.75">
      <c r="A77" s="13" t="s">
        <v>48</v>
      </c>
      <c r="B77" s="20" t="s">
        <v>49</v>
      </c>
      <c r="C77" s="2">
        <v>19095.6</v>
      </c>
      <c r="D77" s="2">
        <v>9566.5</v>
      </c>
      <c r="E77" s="2">
        <f t="shared" si="7"/>
        <v>50.09792831856553</v>
      </c>
      <c r="F77" s="2">
        <v>7979.1</v>
      </c>
      <c r="G77" s="2">
        <f t="shared" si="8"/>
        <v>1587.3999999999996</v>
      </c>
      <c r="H77" s="2">
        <v>53</v>
      </c>
    </row>
    <row r="78" spans="1:8" ht="12.75">
      <c r="A78" s="13" t="s">
        <v>50</v>
      </c>
      <c r="B78" s="20">
        <v>1006</v>
      </c>
      <c r="C78" s="2">
        <v>280</v>
      </c>
      <c r="D78" s="2">
        <v>140</v>
      </c>
      <c r="E78" s="2">
        <f t="shared" si="7"/>
        <v>50</v>
      </c>
      <c r="F78" s="2">
        <v>137.6</v>
      </c>
      <c r="G78" s="2">
        <f t="shared" si="8"/>
        <v>2.4000000000000057</v>
      </c>
      <c r="H78" s="2">
        <v>50</v>
      </c>
    </row>
    <row r="79" spans="1:8" s="53" customFormat="1" ht="12.75">
      <c r="A79" s="50" t="s">
        <v>96</v>
      </c>
      <c r="B79" s="59" t="s">
        <v>51</v>
      </c>
      <c r="C79" s="52">
        <f>SUM(C80:C81)</f>
        <v>11335</v>
      </c>
      <c r="D79" s="52">
        <f>SUM(D80:D81)</f>
        <v>6092.4</v>
      </c>
      <c r="E79" s="52">
        <f t="shared" si="7"/>
        <v>53.74856638729598</v>
      </c>
      <c r="F79" s="52">
        <f>F80</f>
        <v>6163.4</v>
      </c>
      <c r="G79" s="52">
        <f t="shared" si="8"/>
        <v>-71</v>
      </c>
      <c r="H79" s="52">
        <v>57.9</v>
      </c>
    </row>
    <row r="80" spans="1:8" ht="12.75">
      <c r="A80" s="13" t="s">
        <v>97</v>
      </c>
      <c r="B80" s="21" t="s">
        <v>52</v>
      </c>
      <c r="C80" s="2">
        <v>10252.3</v>
      </c>
      <c r="D80" s="2">
        <v>5448</v>
      </c>
      <c r="E80" s="2">
        <f t="shared" si="7"/>
        <v>53.13929557270076</v>
      </c>
      <c r="F80" s="2">
        <v>6163.4</v>
      </c>
      <c r="G80" s="2">
        <f t="shared" si="8"/>
        <v>-715.3999999999996</v>
      </c>
      <c r="H80" s="2">
        <v>57.9</v>
      </c>
    </row>
    <row r="81" spans="1:8" ht="12.75">
      <c r="A81" s="64" t="s">
        <v>128</v>
      </c>
      <c r="B81" s="21">
        <v>1105</v>
      </c>
      <c r="C81" s="2">
        <v>1082.7</v>
      </c>
      <c r="D81" s="2">
        <v>644.4</v>
      </c>
      <c r="E81" s="2">
        <f t="shared" si="7"/>
        <v>59.51787198669991</v>
      </c>
      <c r="F81" s="2"/>
      <c r="G81" s="2">
        <f>D81-F81</f>
        <v>644.4</v>
      </c>
      <c r="H81" s="2">
        <v>0</v>
      </c>
    </row>
    <row r="82" spans="1:8" s="53" customFormat="1" ht="12.75">
      <c r="A82" s="50" t="s">
        <v>98</v>
      </c>
      <c r="B82" s="59" t="s">
        <v>99</v>
      </c>
      <c r="C82" s="52">
        <f>SUM(C83:C83)</f>
        <v>760.5</v>
      </c>
      <c r="D82" s="52">
        <f>SUM(D83:D83)</f>
        <v>316.9</v>
      </c>
      <c r="E82" s="52">
        <f t="shared" si="7"/>
        <v>41.66995397764629</v>
      </c>
      <c r="F82" s="52">
        <f>F83</f>
        <v>252.9</v>
      </c>
      <c r="G82" s="52">
        <f t="shared" si="8"/>
        <v>63.99999999999997</v>
      </c>
      <c r="H82" s="52">
        <v>33.3</v>
      </c>
    </row>
    <row r="83" spans="1:8" ht="12.75">
      <c r="A83" s="13" t="s">
        <v>41</v>
      </c>
      <c r="B83" s="21" t="s">
        <v>100</v>
      </c>
      <c r="C83" s="2">
        <v>760.5</v>
      </c>
      <c r="D83" s="2">
        <v>316.9</v>
      </c>
      <c r="E83" s="2">
        <f t="shared" si="7"/>
        <v>41.66995397764629</v>
      </c>
      <c r="F83" s="2">
        <v>252.9</v>
      </c>
      <c r="G83" s="2">
        <f t="shared" si="8"/>
        <v>63.99999999999997</v>
      </c>
      <c r="H83" s="2">
        <v>33.3</v>
      </c>
    </row>
    <row r="84" spans="1:8" ht="25.5">
      <c r="A84" s="11" t="s">
        <v>56</v>
      </c>
      <c r="B84" s="22" t="s">
        <v>101</v>
      </c>
      <c r="C84" s="12">
        <f>SUM(C85:C85)</f>
        <v>7500</v>
      </c>
      <c r="D84" s="12">
        <f>SUM(D85:D85)</f>
        <v>2662.5</v>
      </c>
      <c r="E84" s="12">
        <f t="shared" si="7"/>
        <v>35.5</v>
      </c>
      <c r="F84" s="12">
        <f>F85</f>
        <v>1398.8</v>
      </c>
      <c r="G84" s="12">
        <f t="shared" si="8"/>
        <v>1263.7</v>
      </c>
      <c r="H84" s="12">
        <v>31.1</v>
      </c>
    </row>
    <row r="85" spans="1:8" ht="25.5">
      <c r="A85" s="13" t="s">
        <v>102</v>
      </c>
      <c r="B85" s="21" t="s">
        <v>103</v>
      </c>
      <c r="C85" s="2">
        <v>7500</v>
      </c>
      <c r="D85" s="2">
        <v>2662.5</v>
      </c>
      <c r="E85" s="2">
        <f t="shared" si="7"/>
        <v>35.5</v>
      </c>
      <c r="F85" s="2">
        <v>1398.8</v>
      </c>
      <c r="G85" s="2">
        <f t="shared" si="8"/>
        <v>1263.7</v>
      </c>
      <c r="H85" s="2">
        <v>31.1</v>
      </c>
    </row>
    <row r="86" spans="1:8" s="53" customFormat="1" ht="38.25">
      <c r="A86" s="50" t="s">
        <v>129</v>
      </c>
      <c r="B86" s="59" t="s">
        <v>104</v>
      </c>
      <c r="C86" s="52">
        <f>SUM(C87:C87)</f>
        <v>32822</v>
      </c>
      <c r="D86" s="52">
        <f>SUM(D87:D87)</f>
        <v>16411</v>
      </c>
      <c r="E86" s="52">
        <f t="shared" si="7"/>
        <v>50</v>
      </c>
      <c r="F86" s="52">
        <f>F87</f>
        <v>15248.4</v>
      </c>
      <c r="G86" s="52">
        <f t="shared" si="8"/>
        <v>1162.6000000000004</v>
      </c>
      <c r="H86" s="52">
        <v>50</v>
      </c>
    </row>
    <row r="87" spans="1:8" ht="38.25">
      <c r="A87" s="13" t="s">
        <v>105</v>
      </c>
      <c r="B87" s="21" t="s">
        <v>106</v>
      </c>
      <c r="C87" s="2">
        <v>32822</v>
      </c>
      <c r="D87" s="2">
        <v>16411</v>
      </c>
      <c r="E87" s="2">
        <f t="shared" si="7"/>
        <v>50</v>
      </c>
      <c r="F87" s="2">
        <v>15248.4</v>
      </c>
      <c r="G87" s="2">
        <f t="shared" si="8"/>
        <v>1162.6000000000004</v>
      </c>
      <c r="H87" s="2">
        <v>50</v>
      </c>
    </row>
    <row r="88" spans="1:8" s="63" customFormat="1" ht="12.75">
      <c r="A88" s="60" t="s">
        <v>53</v>
      </c>
      <c r="B88" s="61" t="s">
        <v>54</v>
      </c>
      <c r="C88" s="62">
        <f>SUM(C49+C55+C57+C62+C65+C71+C74+C79+C82+C84+C86)</f>
        <v>632228.6</v>
      </c>
      <c r="D88" s="62">
        <f>SUM(D49+D55+D57+D62+D65+D71+D74+D79+D82+D84+D86)</f>
        <v>314324.5</v>
      </c>
      <c r="E88" s="62">
        <f t="shared" si="7"/>
        <v>49.71690619500605</v>
      </c>
      <c r="F88" s="62">
        <f>F49+F55+F57+F62+F65+F71+F74+F79+F82+F84+F86</f>
        <v>302555.80000000005</v>
      </c>
      <c r="G88" s="62">
        <f>SUM(G49+G55+G57+G62+G65+G71+G74+G79+G82+G84+G86)</f>
        <v>11768.699999999993</v>
      </c>
      <c r="H88" s="62">
        <v>51.5</v>
      </c>
    </row>
    <row r="89" spans="1:8" ht="25.5">
      <c r="A89" s="13" t="s">
        <v>107</v>
      </c>
      <c r="B89" s="20" t="s">
        <v>108</v>
      </c>
      <c r="C89" s="2">
        <v>-20963.7</v>
      </c>
      <c r="D89" s="2">
        <v>-162.7</v>
      </c>
      <c r="E89" s="2"/>
      <c r="F89" s="2">
        <v>-10403.600000000035</v>
      </c>
      <c r="G89" s="2"/>
      <c r="H89" s="2"/>
    </row>
    <row r="90" spans="1:8" ht="12.75">
      <c r="A90" s="14"/>
      <c r="B90" s="23"/>
      <c r="C90" s="15"/>
      <c r="D90" s="15"/>
      <c r="E90" s="16"/>
      <c r="F90" s="15"/>
      <c r="G90" s="17"/>
      <c r="H90" s="16"/>
    </row>
    <row r="91" spans="1:8" ht="26.25" customHeight="1">
      <c r="A91" s="14"/>
      <c r="B91" s="23"/>
      <c r="C91" s="77"/>
      <c r="D91" s="77"/>
      <c r="E91" s="77"/>
      <c r="F91" s="77"/>
      <c r="G91" s="77"/>
      <c r="H91" s="77"/>
    </row>
    <row r="92" spans="1:8" ht="12.75">
      <c r="A92" s="18"/>
      <c r="B92" s="24"/>
      <c r="C92" s="18"/>
      <c r="D92" s="18"/>
      <c r="E92" s="18"/>
      <c r="F92" s="18"/>
      <c r="G92" s="18"/>
      <c r="H92" s="18"/>
    </row>
  </sheetData>
  <sheetProtection/>
  <mergeCells count="2">
    <mergeCell ref="A1:H1"/>
    <mergeCell ref="C91:H9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Алексеенко ЕВ</cp:lastModifiedBy>
  <cp:lastPrinted>2015-07-17T07:03:46Z</cp:lastPrinted>
  <dcterms:created xsi:type="dcterms:W3CDTF">2009-04-28T07:05:16Z</dcterms:created>
  <dcterms:modified xsi:type="dcterms:W3CDTF">2015-07-17T07:04:56Z</dcterms:modified>
  <cp:category/>
  <cp:version/>
  <cp:contentType/>
  <cp:contentStatus/>
</cp:coreProperties>
</file>